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ps-district\BUSOFC\BUDGET\Budget and Levy Committee\Meeting 11.17.23\ADA excel\"/>
    </mc:Choice>
  </mc:AlternateContent>
  <xr:revisionPtr revIDLastSave="0" documentId="13_ncr:1_{98984E5D-8E3B-47BB-BE9E-0B146066569B}" xr6:coauthVersionLast="36" xr6:coauthVersionMax="36" xr10:uidLastSave="{00000000-0000-0000-0000-000000000000}"/>
  <bookViews>
    <workbookView xWindow="0" yWindow="0" windowWidth="28800" windowHeight="12225" xr2:uid="{1E1275C9-F27C-4207-9268-03E65C6331AD}"/>
  </bookViews>
  <sheets>
    <sheet name="MS" sheetId="1" r:id="rId1"/>
  </sheets>
  <definedNames>
    <definedName name="_xlnm.Print_Titles" localSheetId="0">MS!$2:$2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C42" i="1"/>
  <c r="B42" i="1"/>
  <c r="E41" i="1"/>
  <c r="E42" i="1" s="1"/>
  <c r="E38" i="1"/>
  <c r="D34" i="1"/>
  <c r="E34" i="1" s="1"/>
  <c r="E29" i="1"/>
  <c r="D29" i="1"/>
  <c r="C29" i="1"/>
  <c r="D22" i="1"/>
  <c r="C22" i="1"/>
  <c r="E22" i="1" s="1"/>
  <c r="B22" i="1"/>
  <c r="D13" i="1"/>
  <c r="C13" i="1"/>
  <c r="E13" i="1" s="1"/>
  <c r="B13" i="1"/>
</calcChain>
</file>

<file path=xl/sharedStrings.xml><?xml version="1.0" encoding="utf-8"?>
<sst xmlns="http://schemas.openxmlformats.org/spreadsheetml/2006/main" count="57" uniqueCount="44">
  <si>
    <t>FY23 ELEM DISTRICT MIDDLE SCHOOL BUILDING EXPENDITURES</t>
  </si>
  <si>
    <t xml:space="preserve"> </t>
  </si>
  <si>
    <t>CS Porter</t>
  </si>
  <si>
    <t>Meadow Hill</t>
  </si>
  <si>
    <t>Washington</t>
  </si>
  <si>
    <t>Grand Total</t>
  </si>
  <si>
    <t>INSTRUCTION SALARIES-AID</t>
  </si>
  <si>
    <t>INSTRUCTION SALARIES-TCH</t>
  </si>
  <si>
    <t>SUP SERV-SCHOOL ADM SALA</t>
  </si>
  <si>
    <t>SUP SERV-STUDENTS SALARI</t>
  </si>
  <si>
    <t>INSTRUCTION SALARIES-TEM</t>
  </si>
  <si>
    <t>LIBRARY SERVICES SALARIE</t>
  </si>
  <si>
    <t>OPERATION &amp; MAINT SALARI</t>
  </si>
  <si>
    <t>SALARIES-OVERTIME</t>
  </si>
  <si>
    <t>SALARIES-TEMPORARY</t>
  </si>
  <si>
    <t>OTHER SALARIES-TEMPORARY</t>
  </si>
  <si>
    <t>EXTRACURR ATH/ACT SALARIES</t>
  </si>
  <si>
    <t>BPA-STIPEND</t>
  </si>
  <si>
    <t>REFEREE SERVICES</t>
  </si>
  <si>
    <t>HEALTH INSURANCE</t>
  </si>
  <si>
    <t>SUP SERV-SCHOOL ADM LIFE</t>
  </si>
  <si>
    <t>WORKERS COMP</t>
  </si>
  <si>
    <t>VACATION TERM PAY</t>
  </si>
  <si>
    <t>EXCESS SICK LEAVE</t>
  </si>
  <si>
    <t>SICK/TERM PAY</t>
  </si>
  <si>
    <t>EXTRACURR ATH/ACT SUPPLIES</t>
  </si>
  <si>
    <t>FESSLER-SLP SUPPLIES</t>
  </si>
  <si>
    <t>FIELD TRIPS</t>
  </si>
  <si>
    <t>GUIDANCE SERVICES SUPPLI</t>
  </si>
  <si>
    <t>INSTRUCTION BOOKS, SUPPLIES, MISC</t>
  </si>
  <si>
    <t>LIBRARY SERVICES BOOKS, MISC</t>
  </si>
  <si>
    <t xml:space="preserve">MINOR EQUIPMENT </t>
  </si>
  <si>
    <t>PERIODICALS/SUBSCRIPTIONS</t>
  </si>
  <si>
    <t>PHYS EDUCATION SUPPLIES</t>
  </si>
  <si>
    <t>RENTAL-LAND/BLDGS.</t>
  </si>
  <si>
    <t>SCIENCE SUPPLIES</t>
  </si>
  <si>
    <t>POSTAGE</t>
  </si>
  <si>
    <t>SCHOOL ADMIN SUPPLIES, MISC</t>
  </si>
  <si>
    <t>TECHNOLOGY SOFTWARE</t>
  </si>
  <si>
    <t>O&amp;M CUSTODIAL SUPPLIES</t>
  </si>
  <si>
    <t xml:space="preserve">O&amp;M TRADES SUPPLIES </t>
  </si>
  <si>
    <t>ENROLLMENT</t>
  </si>
  <si>
    <t>TEACHERS</t>
  </si>
  <si>
    <t>TEACHERS/STUDENT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</si>
</sst>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4">
    <font>
      <sz val="11"/>
      <name val="Calibri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/>
    <xf numFmtId="7" fontId="0" fillId="0" borderId="6" xfId="0" applyNumberFormat="1" applyBorder="1" applyAlignment="1">
      <alignment horizontal="center"/>
    </xf>
    <xf numFmtId="7" fontId="3" fillId="2" borderId="7" xfId="0" applyNumberFormat="1" applyFont="1" applyFill="1" applyBorder="1" applyAlignment="1">
      <alignment horizontal="center"/>
    </xf>
    <xf numFmtId="0" fontId="3" fillId="2" borderId="8" xfId="0" applyFont="1" applyFill="1" applyBorder="1"/>
    <xf numFmtId="7" fontId="3" fillId="2" borderId="9" xfId="0" applyNumberFormat="1" applyFont="1" applyFill="1" applyBorder="1" applyAlignment="1">
      <alignment horizontal="center"/>
    </xf>
    <xf numFmtId="7" fontId="3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2" xfId="0" applyFont="1" applyFill="1" applyBorder="1"/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3" fillId="0" borderId="5" xfId="0" applyFont="1" applyFill="1" applyBorder="1"/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3" fillId="0" borderId="8" xfId="0" applyFont="1" applyFill="1" applyBorder="1"/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595DA-8CD0-4229-B9CA-8C2038F7447C}">
  <dimension ref="A1:K42"/>
  <sheetViews>
    <sheetView tabSelected="1" workbookViewId="0">
      <selection activeCell="I16" sqref="I15:I16"/>
    </sheetView>
  </sheetViews>
  <sheetFormatPr defaultRowHeight="15"/>
  <cols>
    <col min="1" max="1" width="34.7109375" customWidth="1"/>
    <col min="2" max="5" width="13.5703125" style="22" bestFit="1" customWidth="1"/>
  </cols>
  <sheetData>
    <row r="1" spans="1:5" ht="23.25" customHeight="1" thickBot="1">
      <c r="A1" s="23" t="s">
        <v>0</v>
      </c>
      <c r="B1" s="23"/>
      <c r="C1" s="23"/>
      <c r="D1" s="23"/>
      <c r="E1" s="23"/>
    </row>
    <row r="2" spans="1:5" ht="15.75" customHeight="1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15.75" customHeight="1">
      <c r="A3" s="4" t="s">
        <v>6</v>
      </c>
      <c r="B3" s="5">
        <v>153866.61000000002</v>
      </c>
      <c r="C3" s="5">
        <v>176860.53</v>
      </c>
      <c r="D3" s="5">
        <v>121612.59</v>
      </c>
      <c r="E3" s="6">
        <v>452339.73</v>
      </c>
    </row>
    <row r="4" spans="1:5" ht="15.75" customHeight="1">
      <c r="A4" s="4" t="s">
        <v>7</v>
      </c>
      <c r="B4" s="5">
        <v>1816645.12</v>
      </c>
      <c r="C4" s="5">
        <v>1450211.18</v>
      </c>
      <c r="D4" s="5">
        <v>2173568.06</v>
      </c>
      <c r="E4" s="6">
        <v>5440424.3599999994</v>
      </c>
    </row>
    <row r="5" spans="1:5" ht="15.75" customHeight="1">
      <c r="A5" s="4" t="s">
        <v>8</v>
      </c>
      <c r="B5" s="5">
        <v>283092.63</v>
      </c>
      <c r="C5" s="5">
        <v>276842.51</v>
      </c>
      <c r="D5" s="5">
        <v>273830.91000000003</v>
      </c>
      <c r="E5" s="6">
        <v>833766.05</v>
      </c>
    </row>
    <row r="6" spans="1:5" ht="15.75" customHeight="1">
      <c r="A6" s="4" t="s">
        <v>9</v>
      </c>
      <c r="B6" s="5">
        <v>198079.78999999998</v>
      </c>
      <c r="C6" s="5">
        <v>298272.38</v>
      </c>
      <c r="D6" s="5">
        <v>229908.77000000002</v>
      </c>
      <c r="E6" s="6">
        <v>726260.94</v>
      </c>
    </row>
    <row r="7" spans="1:5" ht="15.75" customHeight="1">
      <c r="A7" s="4" t="s">
        <v>10</v>
      </c>
      <c r="B7" s="5">
        <v>1300.5</v>
      </c>
      <c r="C7" s="5">
        <v>2791.13</v>
      </c>
      <c r="D7" s="5">
        <v>4568</v>
      </c>
      <c r="E7" s="6">
        <v>8659.630000000001</v>
      </c>
    </row>
    <row r="8" spans="1:5" ht="15.75" customHeight="1">
      <c r="A8" s="4" t="s">
        <v>11</v>
      </c>
      <c r="B8" s="5">
        <v>107180.5</v>
      </c>
      <c r="C8" s="5">
        <v>106354.9</v>
      </c>
      <c r="D8" s="5">
        <v>102078</v>
      </c>
      <c r="E8" s="6">
        <v>315613.40000000002</v>
      </c>
    </row>
    <row r="9" spans="1:5" ht="15.75" customHeight="1">
      <c r="A9" s="4" t="s">
        <v>12</v>
      </c>
      <c r="B9" s="5">
        <v>122817.22</v>
      </c>
      <c r="C9" s="5">
        <v>128805.56</v>
      </c>
      <c r="D9" s="5">
        <v>112241.71</v>
      </c>
      <c r="E9" s="6">
        <v>363864.49</v>
      </c>
    </row>
    <row r="10" spans="1:5" ht="15.75" customHeight="1">
      <c r="A10" s="4" t="s">
        <v>13</v>
      </c>
      <c r="B10" s="5">
        <v>795.54</v>
      </c>
      <c r="C10" s="5"/>
      <c r="D10" s="5"/>
      <c r="E10" s="6">
        <v>795.54</v>
      </c>
    </row>
    <row r="11" spans="1:5" ht="15.75" customHeight="1">
      <c r="A11" s="4" t="s">
        <v>14</v>
      </c>
      <c r="B11" s="5">
        <v>9759.3599999999988</v>
      </c>
      <c r="C11" s="5">
        <v>17634.97</v>
      </c>
      <c r="D11" s="5">
        <v>6793.51</v>
      </c>
      <c r="E11" s="6">
        <v>34187.840000000004</v>
      </c>
    </row>
    <row r="12" spans="1:5">
      <c r="A12" s="4" t="s">
        <v>15</v>
      </c>
      <c r="B12" s="5">
        <v>21200.45</v>
      </c>
      <c r="C12" s="5">
        <v>20221.5</v>
      </c>
      <c r="D12" s="5">
        <v>21042.68</v>
      </c>
      <c r="E12" s="6">
        <v>62464.63</v>
      </c>
    </row>
    <row r="13" spans="1:5">
      <c r="A13" s="4" t="s">
        <v>16</v>
      </c>
      <c r="B13" s="5">
        <f>23671.45+6319.73</f>
        <v>29991.18</v>
      </c>
      <c r="C13" s="5">
        <f>20774.19+4282.35</f>
        <v>25056.54</v>
      </c>
      <c r="D13" s="5">
        <f>24663.93+4740.89</f>
        <v>29404.82</v>
      </c>
      <c r="E13" s="6">
        <f>SUM(B13:D13)</f>
        <v>84452.540000000008</v>
      </c>
    </row>
    <row r="14" spans="1:5">
      <c r="A14" s="4" t="s">
        <v>17</v>
      </c>
      <c r="B14" s="5"/>
      <c r="C14" s="5"/>
      <c r="D14" s="5">
        <v>1366.67</v>
      </c>
      <c r="E14" s="6">
        <v>1366.67</v>
      </c>
    </row>
    <row r="15" spans="1:5">
      <c r="A15" s="4" t="s">
        <v>18</v>
      </c>
      <c r="B15" s="5"/>
      <c r="C15" s="5">
        <v>90</v>
      </c>
      <c r="D15" s="5">
        <v>1029</v>
      </c>
      <c r="E15" s="6">
        <v>1119</v>
      </c>
    </row>
    <row r="16" spans="1:5">
      <c r="A16" s="4" t="s">
        <v>19</v>
      </c>
      <c r="B16" s="5">
        <v>370264.10999999993</v>
      </c>
      <c r="C16" s="5">
        <v>353123.15</v>
      </c>
      <c r="D16" s="5">
        <v>371322.35</v>
      </c>
      <c r="E16" s="6">
        <v>1094709.6099999999</v>
      </c>
    </row>
    <row r="17" spans="1:11">
      <c r="A17" s="4" t="s">
        <v>20</v>
      </c>
      <c r="B17" s="5">
        <v>424.44</v>
      </c>
      <c r="C17" s="5">
        <v>424.44</v>
      </c>
      <c r="D17" s="5">
        <v>424.44</v>
      </c>
      <c r="E17" s="6">
        <v>1273.32</v>
      </c>
    </row>
    <row r="18" spans="1:11">
      <c r="A18" s="4" t="s">
        <v>21</v>
      </c>
      <c r="B18" s="5">
        <v>26476.040000000005</v>
      </c>
      <c r="C18" s="5">
        <v>26301.649999999994</v>
      </c>
      <c r="D18" s="5">
        <v>27867.18</v>
      </c>
      <c r="E18" s="6">
        <v>80644.87</v>
      </c>
    </row>
    <row r="19" spans="1:11">
      <c r="A19" s="4" t="s">
        <v>22</v>
      </c>
      <c r="B19" s="5">
        <v>7873.08</v>
      </c>
      <c r="C19" s="5">
        <v>8583.43</v>
      </c>
      <c r="D19" s="5">
        <v>11667.740000000002</v>
      </c>
      <c r="E19" s="6">
        <v>28124.250000000004</v>
      </c>
    </row>
    <row r="20" spans="1:11">
      <c r="A20" s="4" t="s">
        <v>23</v>
      </c>
      <c r="B20" s="5">
        <v>8494.9700000000012</v>
      </c>
      <c r="C20" s="5">
        <v>1478.0500000000002</v>
      </c>
      <c r="D20" s="5">
        <v>8772.18</v>
      </c>
      <c r="E20" s="6">
        <v>18745.2</v>
      </c>
    </row>
    <row r="21" spans="1:11">
      <c r="A21" s="4" t="s">
        <v>24</v>
      </c>
      <c r="B21" s="5">
        <v>5056.59</v>
      </c>
      <c r="C21" s="5">
        <v>21591.46</v>
      </c>
      <c r="D21" s="5">
        <v>41461.58</v>
      </c>
      <c r="E21" s="6">
        <v>68109.63</v>
      </c>
    </row>
    <row r="22" spans="1:11">
      <c r="A22" s="4" t="s">
        <v>25</v>
      </c>
      <c r="B22" s="5">
        <f>-216.37+1859.82</f>
        <v>1643.4499999999998</v>
      </c>
      <c r="C22" s="5">
        <f>379.1-2993.5</f>
        <v>-2614.4</v>
      </c>
      <c r="D22" s="5">
        <f>1505.41+4195.45</f>
        <v>5700.86</v>
      </c>
      <c r="E22" s="6">
        <f>SUM(B22:D22)</f>
        <v>4729.91</v>
      </c>
    </row>
    <row r="23" spans="1:11">
      <c r="A23" s="4" t="s">
        <v>26</v>
      </c>
      <c r="B23" s="5"/>
      <c r="C23" s="5"/>
      <c r="D23" s="5">
        <v>62.27</v>
      </c>
      <c r="E23" s="6">
        <v>62.27</v>
      </c>
    </row>
    <row r="24" spans="1:11">
      <c r="A24" s="4" t="s">
        <v>27</v>
      </c>
      <c r="B24" s="5">
        <v>3489.39</v>
      </c>
      <c r="C24" s="5"/>
      <c r="D24" s="5"/>
      <c r="E24" s="6">
        <v>3489.39</v>
      </c>
    </row>
    <row r="25" spans="1:11">
      <c r="A25" s="4" t="s">
        <v>28</v>
      </c>
      <c r="B25" s="5">
        <v>165.16</v>
      </c>
      <c r="C25" s="5">
        <v>0</v>
      </c>
      <c r="D25" s="5">
        <v>0</v>
      </c>
      <c r="E25" s="6">
        <v>165.16</v>
      </c>
    </row>
    <row r="26" spans="1:11">
      <c r="A26" s="4" t="s">
        <v>29</v>
      </c>
      <c r="B26" s="5">
        <v>31306.73</v>
      </c>
      <c r="C26" s="5">
        <v>32264.270000000004</v>
      </c>
      <c r="D26" s="5">
        <v>22405.84</v>
      </c>
      <c r="E26" s="6">
        <v>85976.840000000011</v>
      </c>
      <c r="I26" t="s">
        <v>1</v>
      </c>
      <c r="J26" t="s">
        <v>1</v>
      </c>
      <c r="K26" t="s">
        <v>1</v>
      </c>
    </row>
    <row r="27" spans="1:11">
      <c r="A27" s="4" t="s">
        <v>30</v>
      </c>
      <c r="B27" s="5">
        <v>7010.75</v>
      </c>
      <c r="C27" s="5">
        <v>6955.71</v>
      </c>
      <c r="D27" s="5">
        <v>6411.8499999999995</v>
      </c>
      <c r="E27" s="6">
        <v>20378.309999999998</v>
      </c>
      <c r="G27" t="s">
        <v>1</v>
      </c>
      <c r="H27" t="s">
        <v>1</v>
      </c>
      <c r="I27" t="s">
        <v>1</v>
      </c>
      <c r="J27" t="s">
        <v>1</v>
      </c>
    </row>
    <row r="28" spans="1:11">
      <c r="A28" s="4" t="s">
        <v>31</v>
      </c>
      <c r="B28" s="5">
        <v>2199</v>
      </c>
      <c r="C28" s="5">
        <v>449.95</v>
      </c>
      <c r="D28" s="5">
        <v>9939.9599999999991</v>
      </c>
      <c r="E28" s="6">
        <v>12138.96</v>
      </c>
    </row>
    <row r="29" spans="1:11">
      <c r="A29" s="4" t="s">
        <v>32</v>
      </c>
      <c r="B29" s="5">
        <v>500</v>
      </c>
      <c r="C29" s="5">
        <f>3878.4+2952.55</f>
        <v>6830.9500000000007</v>
      </c>
      <c r="D29" s="5">
        <f>1062.55+3006.56</f>
        <v>4069.1099999999997</v>
      </c>
      <c r="E29" s="6">
        <f>5440.95+5959.11</f>
        <v>11400.06</v>
      </c>
    </row>
    <row r="30" spans="1:11">
      <c r="A30" s="4" t="s">
        <v>33</v>
      </c>
      <c r="B30" s="5">
        <v>387.25</v>
      </c>
      <c r="C30" s="5"/>
      <c r="D30" s="5">
        <v>1542.96</v>
      </c>
      <c r="E30" s="6">
        <v>1930.21</v>
      </c>
    </row>
    <row r="31" spans="1:11">
      <c r="A31" s="4" t="s">
        <v>34</v>
      </c>
      <c r="B31" s="5">
        <v>191.67</v>
      </c>
      <c r="C31" s="5">
        <v>255.66</v>
      </c>
      <c r="D31" s="5">
        <v>191.67</v>
      </c>
      <c r="E31" s="6">
        <v>639</v>
      </c>
    </row>
    <row r="32" spans="1:11">
      <c r="A32" s="4" t="s">
        <v>35</v>
      </c>
      <c r="B32" s="5">
        <v>512.49</v>
      </c>
      <c r="C32" s="5">
        <v>100.59</v>
      </c>
      <c r="D32" s="5">
        <v>319.06</v>
      </c>
      <c r="E32" s="6">
        <v>932.1400000000001</v>
      </c>
    </row>
    <row r="33" spans="1:5">
      <c r="A33" s="4" t="s">
        <v>36</v>
      </c>
      <c r="B33" s="5">
        <v>1962.25</v>
      </c>
      <c r="C33" s="5">
        <v>1350.95</v>
      </c>
      <c r="D33" s="5">
        <v>1567.67</v>
      </c>
      <c r="E33" s="6">
        <v>4880.87</v>
      </c>
    </row>
    <row r="34" spans="1:5">
      <c r="A34" s="4" t="s">
        <v>37</v>
      </c>
      <c r="B34" s="5">
        <v>0</v>
      </c>
      <c r="C34" s="5">
        <v>1540.14</v>
      </c>
      <c r="D34" s="5">
        <f>1255.31+154.41+500</f>
        <v>1909.72</v>
      </c>
      <c r="E34" s="6">
        <f>SUM(B34:D34)</f>
        <v>3449.86</v>
      </c>
    </row>
    <row r="35" spans="1:5">
      <c r="A35" s="4" t="s">
        <v>38</v>
      </c>
      <c r="B35" s="5">
        <v>950</v>
      </c>
      <c r="C35" s="5"/>
      <c r="D35" s="5"/>
      <c r="E35" s="6">
        <v>950</v>
      </c>
    </row>
    <row r="36" spans="1:5">
      <c r="A36" s="4" t="s">
        <v>39</v>
      </c>
      <c r="B36" s="5">
        <v>4152.28</v>
      </c>
      <c r="C36" s="5">
        <v>5513.43</v>
      </c>
      <c r="D36" s="5">
        <v>5067.84</v>
      </c>
      <c r="E36" s="6">
        <v>14733.55</v>
      </c>
    </row>
    <row r="37" spans="1:5">
      <c r="A37" s="4" t="s">
        <v>40</v>
      </c>
      <c r="B37" s="5">
        <v>10911.650000000001</v>
      </c>
      <c r="C37" s="5">
        <v>2904.79</v>
      </c>
      <c r="D37" s="5">
        <v>3106.33</v>
      </c>
      <c r="E37" s="6">
        <v>16922.77</v>
      </c>
    </row>
    <row r="38" spans="1:5" ht="15.75" thickBot="1">
      <c r="A38" s="7" t="s">
        <v>5</v>
      </c>
      <c r="B38" s="8">
        <v>3228700.1999999997</v>
      </c>
      <c r="C38" s="8">
        <v>2970195.42</v>
      </c>
      <c r="D38" s="8">
        <v>3601255.330000001</v>
      </c>
      <c r="E38" s="9">
        <f>SUM(B38:D38)</f>
        <v>9800150.9499999993</v>
      </c>
    </row>
    <row r="39" spans="1:5" ht="15.75" thickBot="1">
      <c r="A39" s="10" t="s">
        <v>1</v>
      </c>
      <c r="B39" s="11" t="s">
        <v>2</v>
      </c>
      <c r="C39" s="11" t="s">
        <v>3</v>
      </c>
      <c r="D39" s="11" t="s">
        <v>4</v>
      </c>
      <c r="E39" s="12" t="s">
        <v>5</v>
      </c>
    </row>
    <row r="40" spans="1:5">
      <c r="A40" s="13" t="s">
        <v>41</v>
      </c>
      <c r="B40" s="14">
        <v>599</v>
      </c>
      <c r="C40" s="14">
        <v>468</v>
      </c>
      <c r="D40" s="14">
        <v>667</v>
      </c>
      <c r="E40" s="15">
        <v>1734</v>
      </c>
    </row>
    <row r="41" spans="1:5">
      <c r="A41" s="16" t="s">
        <v>42</v>
      </c>
      <c r="B41" s="17">
        <v>22</v>
      </c>
      <c r="C41" s="17">
        <v>16</v>
      </c>
      <c r="D41" s="17">
        <v>24</v>
      </c>
      <c r="E41" s="18">
        <f>SUM(B41:D41)</f>
        <v>62</v>
      </c>
    </row>
    <row r="42" spans="1:5" ht="15.75" thickBot="1">
      <c r="A42" s="19" t="s">
        <v>43</v>
      </c>
      <c r="B42" s="20">
        <f>B40/B41</f>
        <v>27.227272727272727</v>
      </c>
      <c r="C42" s="20">
        <f t="shared" ref="C42:E42" si="0">C40/C41</f>
        <v>29.25</v>
      </c>
      <c r="D42" s="20">
        <f t="shared" si="0"/>
        <v>27.791666666666668</v>
      </c>
      <c r="E42" s="21">
        <f t="shared" si="0"/>
        <v>27.967741935483872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</vt:lpstr>
      <vt:lpstr>MS!Print_Titles</vt:lpstr>
    </vt:vector>
  </TitlesOfParts>
  <Company>Missoula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Wodarz</dc:creator>
  <cp:lastModifiedBy>Stephanie Wodarz</cp:lastModifiedBy>
  <dcterms:created xsi:type="dcterms:W3CDTF">2024-02-26T16:53:38Z</dcterms:created>
  <dcterms:modified xsi:type="dcterms:W3CDTF">2024-02-26T16:54:28Z</dcterms:modified>
</cp:coreProperties>
</file>